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EJEC. FIS-FIN-ENE-MARZ-2024" sheetId="1" r:id="rId1"/>
  </sheets>
  <definedNames>
    <definedName name="_xlnm.Print_Area" localSheetId="0">'EJEC. FIS-FIN-ENE-MARZ-2024'!$A$1:$O$79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" l="1"/>
  <c r="K39" i="1"/>
  <c r="M26" i="1"/>
  <c r="M24" i="1"/>
  <c r="M21" i="1"/>
  <c r="M33" i="1"/>
  <c r="M36" i="1"/>
  <c r="M39" i="1"/>
  <c r="M42" i="1"/>
  <c r="M46" i="1"/>
  <c r="K42" i="1"/>
  <c r="K41" i="1"/>
  <c r="K21" i="1"/>
  <c r="K24" i="1"/>
  <c r="K26" i="1"/>
  <c r="K28" i="1"/>
  <c r="K33" i="1"/>
  <c r="K36" i="1"/>
  <c r="K46" i="1"/>
  <c r="K48" i="1"/>
  <c r="K58" i="1"/>
  <c r="H21" i="1"/>
  <c r="H24" i="1"/>
  <c r="H26" i="1"/>
  <c r="H28" i="1"/>
  <c r="H42" i="1"/>
  <c r="H46" i="1"/>
  <c r="H48" i="1"/>
  <c r="H36" i="1"/>
  <c r="M58" i="1"/>
  <c r="O59" i="1"/>
  <c r="O57" i="1"/>
  <c r="O56" i="1"/>
  <c r="O55" i="1"/>
  <c r="O54" i="1"/>
  <c r="O49" i="1"/>
  <c r="O47" i="1"/>
  <c r="O45" i="1"/>
  <c r="O44" i="1"/>
  <c r="O43" i="1"/>
  <c r="O40" i="1"/>
  <c r="O22" i="1"/>
  <c r="O38" i="1"/>
  <c r="O37" i="1"/>
  <c r="O35" i="1"/>
  <c r="O32" i="1"/>
  <c r="O34" i="1"/>
  <c r="O30" i="1"/>
  <c r="O31" i="1"/>
  <c r="O29" i="1"/>
  <c r="O27" i="1"/>
  <c r="O25" i="1"/>
  <c r="O23" i="1"/>
  <c r="N47" i="1"/>
  <c r="H39" i="1"/>
  <c r="N49" i="1"/>
  <c r="N45" i="1"/>
  <c r="N43" i="1"/>
  <c r="N40" i="1"/>
  <c r="N38" i="1"/>
  <c r="N37" i="1"/>
  <c r="N34" i="1"/>
  <c r="N32" i="1"/>
  <c r="N31" i="1"/>
  <c r="N30" i="1"/>
  <c r="N27" i="1"/>
  <c r="N25" i="1"/>
  <c r="N23" i="1"/>
  <c r="M48" i="1"/>
  <c r="M60" i="1" l="1"/>
  <c r="K60" i="1"/>
  <c r="O60" i="1" s="1"/>
  <c r="I26" i="1"/>
  <c r="H58" i="1" l="1"/>
  <c r="H41" i="1" s="1"/>
  <c r="O53" i="1"/>
  <c r="O52" i="1" s="1"/>
  <c r="M52" i="1"/>
  <c r="O42" i="1"/>
  <c r="N42" i="1"/>
  <c r="L42" i="1"/>
  <c r="J41" i="1" l="1"/>
  <c r="I41" i="1"/>
  <c r="J36" i="1"/>
  <c r="I36" i="1"/>
  <c r="I33" i="1"/>
  <c r="H33" i="1"/>
  <c r="I28" i="1"/>
  <c r="I24" i="1"/>
  <c r="I21" i="1" s="1"/>
  <c r="I18" i="1" s="1"/>
  <c r="J21" i="1"/>
  <c r="H18" i="1" l="1"/>
  <c r="H60" i="1"/>
</calcChain>
</file>

<file path=xl/sharedStrings.xml><?xml version="1.0" encoding="utf-8"?>
<sst xmlns="http://schemas.openxmlformats.org/spreadsheetml/2006/main" count="108" uniqueCount="97">
  <si>
    <t>Capítulo:</t>
  </si>
  <si>
    <t>0209</t>
  </si>
  <si>
    <t>Subcapitulo:</t>
  </si>
  <si>
    <t>00</t>
  </si>
  <si>
    <t>Unidad Ejecutora:</t>
  </si>
  <si>
    <t>01</t>
  </si>
  <si>
    <t>SIGEF</t>
  </si>
  <si>
    <t xml:space="preserve">PROGRAMAS PRESUPUESTARIOS
</t>
  </si>
  <si>
    <t>O12.-  Libre Ejercicio de los Derechos Laborales en el Sector Formal Privado.</t>
  </si>
  <si>
    <t>NUM. Y PRODUCTO</t>
  </si>
  <si>
    <t>Estrategia Nacional de Desarrollo a Contribuir</t>
  </si>
  <si>
    <t xml:space="preserve">UNIDAD DE MEDIDA </t>
  </si>
  <si>
    <t>ACTIVIDAD PRESUPUESTARIA</t>
  </si>
  <si>
    <t xml:space="preserve">Presupuesto Incicial   Aprobado 2024  </t>
  </si>
  <si>
    <t>Metas Fisicas para el año 2024</t>
  </si>
  <si>
    <t>1mer. Trimestre</t>
  </si>
  <si>
    <t>Ejec</t>
  </si>
  <si>
    <t>Obj. Gral.</t>
  </si>
  <si>
    <t>Obj. Esp.</t>
  </si>
  <si>
    <t>Programación Fisica              (A)</t>
  </si>
  <si>
    <t xml:space="preserve">Programación Financiera    (B)                 </t>
  </si>
  <si>
    <t>O2 - Trabajadores y empleadores con servicio de inspección ofrecido en tiempo oportuno y de calidad.</t>
  </si>
  <si>
    <t>3.3.2</t>
  </si>
  <si>
    <t>0001 - Registro y control de acciones laborales.</t>
  </si>
  <si>
    <t>0002 - Verificación de las condiciones de trabajo.</t>
  </si>
  <si>
    <t>5875</t>
  </si>
  <si>
    <t>O3 - Trabajadores y empleadores con servicios de mediación y arbitraje laboral.</t>
  </si>
  <si>
    <t>0001 - Mediación y Arbitraje Laborales.</t>
  </si>
  <si>
    <t>5877</t>
  </si>
  <si>
    <t>O4 - Trabajadores y empleadores disponen de comité nacional de salarios fortalecido.</t>
  </si>
  <si>
    <t>No. De Tarifas de Salarios Minimos consensuadas.</t>
  </si>
  <si>
    <t>0001 - Tarifas de Salarios Minimos actualizadas.</t>
  </si>
  <si>
    <t>O5 -Trabajadores y empleadores en el régímen asalariado dependiente con Prevención y Erradicación sostenidad del Trabajo Infantil y sus peores formas.</t>
  </si>
  <si>
    <t>0001 - Certificación Libre de Trabajo Infantil (LTI) en Sectores Productivos Implementado.</t>
  </si>
  <si>
    <t>0002 - Estrategía de sensibilización Permanente Sobre los Riesgos del Trabajo Infantil Adoptada.</t>
  </si>
  <si>
    <t xml:space="preserve">0003 - Retirada de Niños, Niñas y Adolescentes del Trabajo Infantil </t>
  </si>
  <si>
    <t>6811</t>
  </si>
  <si>
    <t>O6 - Trabajadores y empleadores tienen acceso a Asistencia Júdicial gratuita ante instancias júdiciales y administrativas.</t>
  </si>
  <si>
    <t xml:space="preserve">0001 - Servicios de Asistencia y Orientación Júdicial </t>
  </si>
  <si>
    <t>6812</t>
  </si>
  <si>
    <t>O7 -Actores socio-laborales sensibilizados en materia de Igualdad de Oportunidades y No Discriminación en el ámbito laboral.</t>
  </si>
  <si>
    <t>0001 - Atención Integral a Personas con Discapacidad y Grupos en Condiciones de Vulnerabilidad en el Trabajo.</t>
  </si>
  <si>
    <t>0002 - Promoción de Igualdad de Género en el Trabajo.</t>
  </si>
  <si>
    <t>O13.- Promoción de la Seguridad Social de los Trabajadores y Trabajadoras: Ambiente sano y seguro.</t>
  </si>
  <si>
    <t>O2 - Empresas reciben certificación en materia de Seguridad y Salud en el Trabajo.</t>
  </si>
  <si>
    <t>2.3.1</t>
  </si>
  <si>
    <t>0001 - Comité Mixtos Seguridad y Salud Constituidos en los Lugares de Trabajo</t>
  </si>
  <si>
    <t>0002 - Promoción de las Normas de Prevención de Riesgos Laborales (Prl).</t>
  </si>
  <si>
    <t>O3 - Trabajadores y empleadores con asistencia en la prevención de Riesgos Laborales Implementada.</t>
  </si>
  <si>
    <t>0001 - Empresas Evaluadas y Monitoreadas.</t>
  </si>
  <si>
    <t>O21.- Aumento del empleo</t>
  </si>
  <si>
    <t>7802</t>
  </si>
  <si>
    <t>O14 - Demandantes de empleos con programa de empleabilidad implementado.</t>
  </si>
  <si>
    <t>3.4.2</t>
  </si>
  <si>
    <t>0001 - Modalidad de Entrenamiento para la Inserción Laboral (EIL)  Implementada.</t>
  </si>
  <si>
    <t>0003 - Formación Ocupacional Especializada.</t>
  </si>
  <si>
    <t>7803</t>
  </si>
  <si>
    <t>O15 - Demandantes de empleo con programa de empleos temporales puesto en marcha.</t>
  </si>
  <si>
    <t>0001 - Capacitación y ubucación en puestos de trabajo temporales.</t>
  </si>
  <si>
    <t>7804</t>
  </si>
  <si>
    <t>O16 - Demandantes de empleos con servicios de intermediación de empleo moderna, integrada de proximidad al ciudadano.</t>
  </si>
  <si>
    <t>No. de Demandantes de Empleos atendidos</t>
  </si>
  <si>
    <t>0001 - Orientación y Ubicación de puesto de trabajo.</t>
  </si>
  <si>
    <t>0002 - Promoción de Empleo en el Mercado Laboral</t>
  </si>
  <si>
    <t>0003 - Transformación digital del  Servicio Nacional de Empleo puesto en marcha.</t>
  </si>
  <si>
    <t>0004 - Oficinas Territoriales de Empleo (OTE) adecuadas al Servicio Nacional de Empleo.</t>
  </si>
  <si>
    <t>0005 - Alianzas estrategicas insterinstitucional fortalecida.</t>
  </si>
  <si>
    <t>6915</t>
  </si>
  <si>
    <t>13 - Actores Socio-laborales disponen de investigación del Mercado Laboral con prospección de empleo.</t>
  </si>
  <si>
    <t>No. Estudios del Mecado Laboral realizado.</t>
  </si>
  <si>
    <t>0001 - Información del Mercado Laboral y Politicas de Empleo.</t>
  </si>
  <si>
    <t>O</t>
  </si>
  <si>
    <t>TOTAL GENERAL PROGRAMAS SUSTANTIVOS O12, O13 Y O21</t>
  </si>
  <si>
    <t>% Fisica</t>
  </si>
  <si>
    <t>% Financiero</t>
  </si>
  <si>
    <t>Ejecución Fisica,                       (C)</t>
  </si>
  <si>
    <t>Ejecución Financiera,                       (D)</t>
  </si>
  <si>
    <t>% Fisica =C/A*100</t>
  </si>
  <si>
    <t>Financiera %=D/B*100</t>
  </si>
  <si>
    <t>PROGRMACION Y EJECUCION PRESUPUESTARIA DEL PRESUPUESTO 2024 APROBADO POR TRIMESTRE, PROGRAMA, PRODUCTO Y ACTIVIDAD PRESUPUESTARIA</t>
  </si>
  <si>
    <t>0002 - Modalidad de Competecias Básicas (DCB), Capacitación Técnico Vocacional (CTV) y Pasantia Laboral Implementado.</t>
  </si>
  <si>
    <t>CODIGOS</t>
  </si>
  <si>
    <t>No. de Conflictos Resueltos.</t>
  </si>
  <si>
    <t>No. De Inspecciones Realizadas.</t>
  </si>
  <si>
    <t>No. De Trabajadores y Empleadores Sensibilizados.</t>
  </si>
  <si>
    <t>No. De Trabajadores y Empleadores con Asistencia Judicial gratuita.</t>
  </si>
  <si>
    <t>No. De Trabajdores y Empleadores atendidos.</t>
  </si>
  <si>
    <t>No. De Empresas Certificadas.</t>
  </si>
  <si>
    <t>No. Jóvenes de 15 a 35 años capacitados para la Empleabilidad.</t>
  </si>
  <si>
    <t>No. de demandantes de empleos capacitados  en empleos temporales</t>
  </si>
  <si>
    <t>INFORME DE EJECUCION FISICA Y FINANCIERA</t>
  </si>
  <si>
    <t>ENERO - MARZO, 2024</t>
  </si>
  <si>
    <r>
      <rPr>
        <b/>
        <sz val="10"/>
        <color rgb="FF000000"/>
        <rFont val="Calibri"/>
        <family val="2"/>
        <scheme val="minor"/>
      </rPr>
      <t>MISION</t>
    </r>
    <r>
      <rPr>
        <sz val="10"/>
        <color rgb="FF000000"/>
        <rFont val="Calibri"/>
        <family val="2"/>
        <scheme val="minor"/>
      </rPr>
      <t>: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  </r>
  </si>
  <si>
    <r>
      <t>VISION:</t>
    </r>
    <r>
      <rPr>
        <sz val="10"/>
        <color theme="1"/>
        <rFont val="Calibri"/>
        <family val="2"/>
        <scheme val="minor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</si>
  <si>
    <t xml:space="preserve">Programación Fisica Financiera </t>
  </si>
  <si>
    <t xml:space="preserve">Ejecución Fisica Financiera </t>
  </si>
  <si>
    <t>% de Ejecución Fisico-Finanaciero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</si>
</sst>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  <numFmt numFmtId="166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sz val="10"/>
      <name val="Arial"/>
      <family val="2"/>
    </font>
    <font>
      <sz val="9"/>
      <name val="Calibri"/>
      <family val="2"/>
    </font>
    <font>
      <sz val="12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omic Sans MS"/>
      <family val="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93">
    <xf numFmtId="0" fontId="0" fillId="0" borderId="0" xfId="0"/>
    <xf numFmtId="0" fontId="2" fillId="0" borderId="0" xfId="0" applyFont="1"/>
    <xf numFmtId="0" fontId="5" fillId="0" borderId="0" xfId="0" applyFont="1"/>
    <xf numFmtId="43" fontId="5" fillId="0" borderId="0" xfId="0" applyNumberFormat="1" applyFont="1"/>
    <xf numFmtId="43" fontId="2" fillId="0" borderId="0" xfId="0" applyNumberFormat="1" applyFont="1"/>
    <xf numFmtId="0" fontId="2" fillId="2" borderId="0" xfId="0" applyFont="1" applyFill="1"/>
    <xf numFmtId="0" fontId="7" fillId="0" borderId="0" xfId="0" applyFont="1"/>
    <xf numFmtId="43" fontId="5" fillId="0" borderId="0" xfId="1" applyFont="1" applyFill="1" applyBorder="1"/>
    <xf numFmtId="0" fontId="9" fillId="0" borderId="0" xfId="0" applyFont="1"/>
    <xf numFmtId="43" fontId="9" fillId="0" borderId="0" xfId="1" applyFont="1" applyFill="1" applyBorder="1"/>
    <xf numFmtId="43" fontId="2" fillId="0" borderId="0" xfId="1" applyFont="1" applyFill="1" applyBorder="1"/>
    <xf numFmtId="0" fontId="11" fillId="0" borderId="1" xfId="0" applyFont="1" applyBorder="1"/>
    <xf numFmtId="0" fontId="11" fillId="0" borderId="0" xfId="0" applyFont="1"/>
    <xf numFmtId="43" fontId="11" fillId="0" borderId="0" xfId="1" applyFont="1" applyFill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3" fontId="11" fillId="0" borderId="0" xfId="1" applyFont="1" applyFill="1" applyBorder="1" applyAlignment="1">
      <alignment horizontal="left"/>
    </xf>
    <xf numFmtId="43" fontId="2" fillId="0" borderId="0" xfId="1" applyFont="1" applyFill="1" applyBorder="1" applyAlignment="1">
      <alignment horizontal="left"/>
    </xf>
    <xf numFmtId="0" fontId="5" fillId="0" borderId="0" xfId="0" applyFont="1" applyAlignment="1">
      <alignment horizontal="left"/>
    </xf>
    <xf numFmtId="43" fontId="5" fillId="0" borderId="0" xfId="1" applyFont="1" applyFill="1" applyBorder="1" applyAlignment="1">
      <alignment horizontal="left"/>
    </xf>
    <xf numFmtId="43" fontId="9" fillId="0" borderId="0" xfId="1" applyFont="1" applyFill="1" applyBorder="1" applyAlignment="1">
      <alignment horizontal="left"/>
    </xf>
    <xf numFmtId="0" fontId="11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 wrapText="1"/>
    </xf>
    <xf numFmtId="164" fontId="12" fillId="2" borderId="4" xfId="1" applyNumberFormat="1" applyFont="1" applyFill="1" applyBorder="1" applyAlignment="1">
      <alignment vertical="center"/>
    </xf>
    <xf numFmtId="43" fontId="13" fillId="2" borderId="4" xfId="1" applyFont="1" applyFill="1" applyBorder="1" applyAlignment="1">
      <alignment vertical="center"/>
    </xf>
    <xf numFmtId="164" fontId="12" fillId="2" borderId="4" xfId="1" applyNumberFormat="1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3" fontId="12" fillId="2" borderId="4" xfId="0" applyNumberFormat="1" applyFont="1" applyFill="1" applyBorder="1" applyAlignment="1">
      <alignment horizontal="center" vertical="center" wrapText="1"/>
    </xf>
    <xf numFmtId="43" fontId="12" fillId="2" borderId="4" xfId="1" applyFont="1" applyFill="1" applyBorder="1" applyAlignment="1">
      <alignment horizontal="center" vertical="center"/>
    </xf>
    <xf numFmtId="43" fontId="12" fillId="2" borderId="4" xfId="1" applyFont="1" applyFill="1" applyBorder="1" applyAlignment="1">
      <alignment vertical="center"/>
    </xf>
    <xf numFmtId="43" fontId="12" fillId="2" borderId="4" xfId="1" applyFont="1" applyFill="1" applyBorder="1" applyAlignment="1">
      <alignment vertical="center" wrapText="1"/>
    </xf>
    <xf numFmtId="166" fontId="13" fillId="2" borderId="4" xfId="1" applyNumberFormat="1" applyFont="1" applyFill="1" applyBorder="1" applyAlignment="1">
      <alignment vertical="center"/>
    </xf>
    <xf numFmtId="164" fontId="12" fillId="3" borderId="4" xfId="0" applyNumberFormat="1" applyFont="1" applyFill="1" applyBorder="1" applyAlignment="1">
      <alignment vertical="center"/>
    </xf>
    <xf numFmtId="3" fontId="12" fillId="2" borderId="4" xfId="0" applyNumberFormat="1" applyFont="1" applyFill="1" applyBorder="1" applyAlignment="1">
      <alignment vertical="center" wrapText="1"/>
    </xf>
    <xf numFmtId="2" fontId="12" fillId="2" borderId="4" xfId="1" applyNumberFormat="1" applyFont="1" applyFill="1" applyBorder="1" applyAlignment="1">
      <alignment vertical="center" wrapText="1"/>
    </xf>
    <xf numFmtId="164" fontId="12" fillId="2" borderId="4" xfId="1" applyNumberFormat="1" applyFont="1" applyFill="1" applyBorder="1" applyAlignment="1">
      <alignment horizontal="center" vertical="center"/>
    </xf>
    <xf numFmtId="43" fontId="11" fillId="3" borderId="4" xfId="0" applyNumberFormat="1" applyFont="1" applyFill="1" applyBorder="1" applyAlignment="1">
      <alignment vertical="center"/>
    </xf>
    <xf numFmtId="43" fontId="13" fillId="2" borderId="4" xfId="1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164" fontId="12" fillId="5" borderId="4" xfId="0" applyNumberFormat="1" applyFont="1" applyFill="1" applyBorder="1" applyAlignment="1">
      <alignment vertical="center" wrapText="1"/>
    </xf>
    <xf numFmtId="0" fontId="12" fillId="5" borderId="4" xfId="0" applyFont="1" applyFill="1" applyBorder="1" applyAlignment="1">
      <alignment horizontal="center" vertical="center" wrapText="1"/>
    </xf>
    <xf numFmtId="164" fontId="12" fillId="5" borderId="4" xfId="1" applyNumberFormat="1" applyFont="1" applyFill="1" applyBorder="1" applyAlignment="1">
      <alignment vertical="center"/>
    </xf>
    <xf numFmtId="165" fontId="12" fillId="5" borderId="4" xfId="1" applyNumberFormat="1" applyFont="1" applyFill="1" applyBorder="1" applyAlignment="1">
      <alignment horizontal="center" vertical="center" wrapText="1"/>
    </xf>
    <xf numFmtId="165" fontId="12" fillId="5" borderId="4" xfId="1" applyNumberFormat="1" applyFont="1" applyFill="1" applyBorder="1" applyAlignment="1">
      <alignment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5" borderId="4" xfId="0" applyFont="1" applyFill="1" applyBorder="1"/>
    <xf numFmtId="49" fontId="11" fillId="5" borderId="4" xfId="0" applyNumberFormat="1" applyFont="1" applyFill="1" applyBorder="1" applyAlignment="1">
      <alignment horizontal="right"/>
    </xf>
    <xf numFmtId="0" fontId="11" fillId="5" borderId="4" xfId="0" applyFont="1" applyFill="1" applyBorder="1" applyAlignment="1">
      <alignment horizontal="left"/>
    </xf>
    <xf numFmtId="0" fontId="13" fillId="5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2" fontId="11" fillId="5" borderId="4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left" vertical="center" wrapText="1"/>
    </xf>
    <xf numFmtId="164" fontId="12" fillId="4" borderId="4" xfId="1" applyNumberFormat="1" applyFont="1" applyFill="1" applyBorder="1" applyAlignment="1">
      <alignment vertical="center"/>
    </xf>
    <xf numFmtId="3" fontId="12" fillId="4" borderId="4" xfId="0" applyNumberFormat="1" applyFont="1" applyFill="1" applyBorder="1" applyAlignment="1">
      <alignment horizontal="center" vertical="center" wrapText="1"/>
    </xf>
    <xf numFmtId="164" fontId="12" fillId="4" borderId="4" xfId="1" applyNumberFormat="1" applyFont="1" applyFill="1" applyBorder="1" applyAlignment="1">
      <alignment horizontal="center" vertical="center"/>
    </xf>
    <xf numFmtId="43" fontId="12" fillId="4" borderId="4" xfId="1" applyFont="1" applyFill="1" applyBorder="1" applyAlignment="1">
      <alignment horizontal="center" vertical="center"/>
    </xf>
    <xf numFmtId="49" fontId="14" fillId="4" borderId="4" xfId="2" applyNumberFormat="1" applyFont="1" applyFill="1" applyBorder="1" applyAlignment="1">
      <alignment horizontal="center" vertical="center" wrapText="1"/>
    </xf>
    <xf numFmtId="166" fontId="12" fillId="4" borderId="4" xfId="1" applyNumberFormat="1" applyFont="1" applyFill="1" applyBorder="1" applyAlignment="1">
      <alignment horizontal="center" vertical="center"/>
    </xf>
    <xf numFmtId="164" fontId="12" fillId="4" borderId="4" xfId="0" applyNumberFormat="1" applyFont="1" applyFill="1" applyBorder="1" applyAlignment="1">
      <alignment vertical="center"/>
    </xf>
    <xf numFmtId="166" fontId="12" fillId="4" borderId="4" xfId="1" applyNumberFormat="1" applyFont="1" applyFill="1" applyBorder="1" applyAlignment="1">
      <alignment vertical="center"/>
    </xf>
    <xf numFmtId="0" fontId="13" fillId="4" borderId="4" xfId="0" applyFont="1" applyFill="1" applyBorder="1" applyAlignment="1">
      <alignment horizontal="left" vertical="center" wrapText="1"/>
    </xf>
    <xf numFmtId="165" fontId="12" fillId="4" borderId="4" xfId="0" applyNumberFormat="1" applyFont="1" applyFill="1" applyBorder="1" applyAlignment="1">
      <alignment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43" fontId="12" fillId="2" borderId="4" xfId="1" applyFont="1" applyFill="1" applyBorder="1" applyAlignment="1">
      <alignment horizontal="center" vertical="center" wrapText="1"/>
    </xf>
    <xf numFmtId="164" fontId="12" fillId="2" borderId="4" xfId="1" applyNumberFormat="1" applyFont="1" applyFill="1" applyBorder="1" applyAlignment="1">
      <alignment horizontal="center" vertical="center"/>
    </xf>
    <xf numFmtId="2" fontId="12" fillId="2" borderId="4" xfId="1" applyNumberFormat="1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9" fontId="14" fillId="4" borderId="4" xfId="2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1" fillId="5" borderId="4" xfId="0" applyFont="1" applyFill="1" applyBorder="1" applyAlignment="1">
      <alignment horizontal="center" wrapText="1"/>
    </xf>
    <xf numFmtId="0" fontId="12" fillId="5" borderId="4" xfId="0" applyFont="1" applyFill="1" applyBorder="1" applyAlignment="1">
      <alignment horizontal="left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65" fontId="12" fillId="5" borderId="4" xfId="1" applyNumberFormat="1" applyFont="1" applyFill="1" applyBorder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662781</xdr:colOff>
      <xdr:row>0</xdr:row>
      <xdr:rowOff>0</xdr:rowOff>
    </xdr:from>
    <xdr:to>
      <xdr:col>8</xdr:col>
      <xdr:colOff>508000</xdr:colOff>
      <xdr:row>6</xdr:row>
      <xdr:rowOff>285750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62425A9-68C6-4D85-8E4C-E4681F34DC78}"/>
            </a:ext>
          </a:extLst>
        </xdr:cNvPr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6906" y="0"/>
          <a:ext cx="3671094" cy="1603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showGridLines="0" tabSelected="1" view="pageBreakPreview" topLeftCell="F1" zoomScale="95" zoomScaleNormal="95" zoomScaleSheetLayoutView="95" workbookViewId="0">
      <selection activeCell="B17" sqref="B17:I17"/>
    </sheetView>
  </sheetViews>
  <sheetFormatPr baseColWidth="10" defaultColWidth="24" defaultRowHeight="15.75" x14ac:dyDescent="0.25"/>
  <cols>
    <col min="1" max="1" width="9.28515625" style="1" customWidth="1"/>
    <col min="2" max="2" width="36.7109375" style="1" customWidth="1"/>
    <col min="3" max="5" width="8.85546875" style="1" customWidth="1"/>
    <col min="6" max="6" width="22.7109375" style="14" customWidth="1"/>
    <col min="7" max="7" width="39.28515625" style="14" customWidth="1"/>
    <col min="8" max="8" width="18.140625" style="1" customWidth="1"/>
    <col min="9" max="9" width="15.140625" style="1" customWidth="1"/>
    <col min="10" max="15" width="16.140625" style="1" customWidth="1"/>
    <col min="16" max="16384" width="24" style="1"/>
  </cols>
  <sheetData>
    <row r="1" spans="1:15" x14ac:dyDescent="0.25">
      <c r="A1" s="63"/>
      <c r="B1" s="63"/>
      <c r="C1" s="63"/>
      <c r="D1" s="63"/>
      <c r="E1" s="63"/>
      <c r="F1" s="64"/>
      <c r="G1" s="64"/>
      <c r="H1" s="63"/>
      <c r="I1" s="63"/>
      <c r="J1" s="63"/>
      <c r="K1" s="63"/>
      <c r="L1" s="63"/>
      <c r="M1" s="63"/>
      <c r="N1" s="63"/>
      <c r="O1" s="63"/>
    </row>
    <row r="2" spans="1:15" x14ac:dyDescent="0.25">
      <c r="A2" s="63"/>
      <c r="B2" s="63"/>
      <c r="C2" s="63"/>
      <c r="D2" s="63"/>
      <c r="E2" s="63"/>
      <c r="F2" s="64"/>
      <c r="G2" s="64"/>
      <c r="H2" s="63"/>
      <c r="I2" s="63"/>
      <c r="J2" s="63"/>
      <c r="K2" s="63"/>
      <c r="L2" s="63"/>
      <c r="M2" s="63"/>
      <c r="N2" s="63"/>
      <c r="O2" s="63"/>
    </row>
    <row r="3" spans="1:15" x14ac:dyDescent="0.25">
      <c r="A3" s="63"/>
      <c r="B3" s="63"/>
      <c r="C3" s="63"/>
      <c r="D3" s="63"/>
      <c r="E3" s="63"/>
      <c r="F3" s="64"/>
      <c r="G3" s="64"/>
      <c r="H3" s="63"/>
      <c r="I3" s="63"/>
      <c r="J3" s="63"/>
      <c r="K3" s="63"/>
      <c r="L3" s="63"/>
      <c r="M3" s="63"/>
      <c r="N3" s="63"/>
      <c r="O3" s="63"/>
    </row>
    <row r="4" spans="1:15" x14ac:dyDescent="0.25">
      <c r="A4" s="63"/>
      <c r="B4" s="63"/>
      <c r="C4" s="63"/>
      <c r="D4" s="63"/>
      <c r="E4" s="63"/>
      <c r="F4" s="64"/>
      <c r="G4" s="64"/>
      <c r="H4" s="63"/>
      <c r="I4" s="63"/>
      <c r="J4" s="63"/>
      <c r="K4" s="63"/>
      <c r="L4" s="63"/>
      <c r="M4" s="63"/>
      <c r="N4" s="63"/>
      <c r="O4" s="63"/>
    </row>
    <row r="5" spans="1:15" ht="22.5" customHeight="1" x14ac:dyDescent="0.2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63"/>
      <c r="M5" s="63"/>
      <c r="N5" s="63"/>
      <c r="O5" s="63"/>
    </row>
    <row r="6" spans="1:15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63"/>
      <c r="M6" s="63"/>
      <c r="N6" s="63"/>
      <c r="O6" s="63"/>
    </row>
    <row r="7" spans="1:15" ht="25.5" customHeight="1" x14ac:dyDescent="0.25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63"/>
      <c r="M7" s="63"/>
      <c r="N7" s="63"/>
      <c r="O7" s="63"/>
    </row>
    <row r="8" spans="1:15" ht="15.75" customHeight="1" x14ac:dyDescent="0.25">
      <c r="A8" s="69" t="s">
        <v>90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</row>
    <row r="9" spans="1:15" ht="15.75" customHeight="1" x14ac:dyDescent="0.25">
      <c r="A9" s="69" t="s">
        <v>91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</row>
    <row r="10" spans="1:15" ht="31.5" customHeight="1" x14ac:dyDescent="0.25">
      <c r="A10" s="74" t="s">
        <v>92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</row>
    <row r="11" spans="1:15" ht="30" customHeight="1" x14ac:dyDescent="0.25">
      <c r="A11" s="73" t="s">
        <v>93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</row>
    <row r="12" spans="1:15" ht="24.75" customHeight="1" x14ac:dyDescent="0.25">
      <c r="A12" s="72" t="s">
        <v>79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</row>
    <row r="13" spans="1:15" hidden="1" x14ac:dyDescent="0.25">
      <c r="A13" s="45"/>
      <c r="B13" s="45" t="s">
        <v>0</v>
      </c>
      <c r="C13" s="46" t="s">
        <v>1</v>
      </c>
      <c r="D13" s="45"/>
      <c r="E13" s="45"/>
      <c r="F13" s="47"/>
      <c r="G13" s="47"/>
      <c r="H13" s="45"/>
      <c r="I13" s="45"/>
      <c r="J13" s="45"/>
      <c r="K13" s="45"/>
      <c r="L13" s="45"/>
      <c r="M13" s="45"/>
      <c r="N13" s="45"/>
      <c r="O13" s="45"/>
    </row>
    <row r="14" spans="1:15" hidden="1" x14ac:dyDescent="0.25">
      <c r="A14" s="45"/>
      <c r="B14" s="45" t="s">
        <v>2</v>
      </c>
      <c r="C14" s="46" t="s">
        <v>3</v>
      </c>
      <c r="D14" s="45"/>
      <c r="E14" s="45"/>
      <c r="F14" s="47"/>
      <c r="G14" s="47"/>
      <c r="H14" s="45"/>
      <c r="I14" s="45"/>
      <c r="J14" s="45"/>
      <c r="K14" s="45"/>
      <c r="L14" s="45"/>
      <c r="M14" s="45"/>
      <c r="N14" s="45"/>
      <c r="O14" s="45"/>
    </row>
    <row r="15" spans="1:15" hidden="1" x14ac:dyDescent="0.25">
      <c r="A15" s="45"/>
      <c r="B15" s="45" t="s">
        <v>4</v>
      </c>
      <c r="C15" s="46" t="s">
        <v>5</v>
      </c>
      <c r="D15" s="45"/>
      <c r="E15" s="45"/>
      <c r="F15" s="47"/>
      <c r="G15" s="47"/>
      <c r="H15" s="45"/>
      <c r="I15" s="45"/>
      <c r="J15" s="45"/>
      <c r="K15" s="45"/>
      <c r="L15" s="45"/>
      <c r="M15" s="45"/>
      <c r="N15" s="45"/>
      <c r="O15" s="45"/>
    </row>
    <row r="16" spans="1:15" hidden="1" x14ac:dyDescent="0.25">
      <c r="A16" s="45"/>
      <c r="B16" s="45"/>
      <c r="C16" s="45"/>
      <c r="D16" s="45"/>
      <c r="E16" s="45"/>
      <c r="F16" s="47"/>
      <c r="G16" s="47"/>
      <c r="H16" s="45"/>
      <c r="I16" s="45"/>
      <c r="J16" s="45"/>
      <c r="K16" s="45"/>
      <c r="L16" s="45"/>
      <c r="M16" s="45"/>
      <c r="N16" s="45"/>
      <c r="O16" s="45"/>
    </row>
    <row r="17" spans="1:15" ht="43.5" customHeight="1" x14ac:dyDescent="0.25">
      <c r="A17" s="72" t="s">
        <v>6</v>
      </c>
      <c r="B17" s="78" t="s">
        <v>7</v>
      </c>
      <c r="C17" s="78"/>
      <c r="D17" s="78"/>
      <c r="E17" s="78"/>
      <c r="F17" s="78"/>
      <c r="G17" s="78"/>
      <c r="H17" s="78"/>
      <c r="I17" s="78"/>
      <c r="J17" s="68" t="s">
        <v>94</v>
      </c>
      <c r="K17" s="68"/>
      <c r="L17" s="68" t="s">
        <v>95</v>
      </c>
      <c r="M17" s="68"/>
      <c r="N17" s="68" t="s">
        <v>96</v>
      </c>
      <c r="O17" s="68"/>
    </row>
    <row r="18" spans="1:15" ht="30.75" customHeight="1" x14ac:dyDescent="0.25">
      <c r="A18" s="72"/>
      <c r="B18" s="79" t="s">
        <v>8</v>
      </c>
      <c r="C18" s="79"/>
      <c r="D18" s="79"/>
      <c r="E18" s="79"/>
      <c r="F18" s="79"/>
      <c r="G18" s="79"/>
      <c r="H18" s="39">
        <f>H21+H24+H26+H28+H33+H36+H39</f>
        <v>400058030</v>
      </c>
      <c r="I18" s="39">
        <f>I21+I24+I28+I33+I39</f>
        <v>106511</v>
      </c>
      <c r="J18" s="68" t="s">
        <v>15</v>
      </c>
      <c r="K18" s="72"/>
      <c r="L18" s="68" t="s">
        <v>15</v>
      </c>
      <c r="M18" s="68"/>
      <c r="N18" s="48" t="s">
        <v>73</v>
      </c>
      <c r="O18" s="48" t="s">
        <v>74</v>
      </c>
    </row>
    <row r="19" spans="1:15" ht="37.5" customHeight="1" x14ac:dyDescent="0.25">
      <c r="A19" s="72"/>
      <c r="B19" s="68" t="s">
        <v>9</v>
      </c>
      <c r="C19" s="80" t="s">
        <v>10</v>
      </c>
      <c r="D19" s="80"/>
      <c r="E19" s="80"/>
      <c r="F19" s="68" t="s">
        <v>11</v>
      </c>
      <c r="G19" s="68" t="s">
        <v>12</v>
      </c>
      <c r="H19" s="68" t="s">
        <v>13</v>
      </c>
      <c r="I19" s="68" t="s">
        <v>14</v>
      </c>
      <c r="J19" s="68" t="s">
        <v>19</v>
      </c>
      <c r="K19" s="68" t="s">
        <v>20</v>
      </c>
      <c r="L19" s="68" t="s">
        <v>75</v>
      </c>
      <c r="M19" s="68" t="s">
        <v>76</v>
      </c>
      <c r="N19" s="49" t="s">
        <v>77</v>
      </c>
      <c r="O19" s="49" t="s">
        <v>78</v>
      </c>
    </row>
    <row r="20" spans="1:15" ht="45" customHeight="1" x14ac:dyDescent="0.25">
      <c r="A20" s="72"/>
      <c r="B20" s="68"/>
      <c r="C20" s="40" t="s">
        <v>16</v>
      </c>
      <c r="D20" s="40" t="s">
        <v>17</v>
      </c>
      <c r="E20" s="40" t="s">
        <v>18</v>
      </c>
      <c r="F20" s="68"/>
      <c r="G20" s="68"/>
      <c r="H20" s="68"/>
      <c r="I20" s="68"/>
      <c r="J20" s="68"/>
      <c r="K20" s="68"/>
      <c r="L20" s="68"/>
      <c r="M20" s="68"/>
      <c r="N20" s="50">
        <v>295.13147202879554</v>
      </c>
      <c r="O20" s="50">
        <v>77.644897558500702</v>
      </c>
    </row>
    <row r="21" spans="1:15" ht="22.5" customHeight="1" x14ac:dyDescent="0.25">
      <c r="A21" s="51" t="s">
        <v>81</v>
      </c>
      <c r="B21" s="44"/>
      <c r="C21" s="38"/>
      <c r="D21" s="38"/>
      <c r="E21" s="38"/>
      <c r="F21" s="52"/>
      <c r="G21" s="52"/>
      <c r="H21" s="53">
        <f>H22+H23</f>
        <v>343777212</v>
      </c>
      <c r="I21" s="54">
        <f>SUM(I22:I35)</f>
        <v>92178</v>
      </c>
      <c r="J21" s="55">
        <f>J22+J25+J27+J29+J32+J34</f>
        <v>1907</v>
      </c>
      <c r="K21" s="53">
        <f>K22+K23</f>
        <v>85944303</v>
      </c>
      <c r="L21" s="55"/>
      <c r="M21" s="53">
        <f>M22+M23</f>
        <v>85125982.359999999</v>
      </c>
      <c r="N21" s="56"/>
      <c r="O21" s="56"/>
    </row>
    <row r="22" spans="1:15" ht="39.75" customHeight="1" x14ac:dyDescent="0.25">
      <c r="A22" s="70">
        <v>5874</v>
      </c>
      <c r="B22" s="71" t="s">
        <v>21</v>
      </c>
      <c r="C22" s="75">
        <v>3</v>
      </c>
      <c r="D22" s="75">
        <v>3.3</v>
      </c>
      <c r="E22" s="75" t="s">
        <v>22</v>
      </c>
      <c r="F22" s="71" t="s">
        <v>83</v>
      </c>
      <c r="G22" s="22" t="s">
        <v>23</v>
      </c>
      <c r="H22" s="41">
        <v>166636890</v>
      </c>
      <c r="I22" s="23"/>
      <c r="J22" s="23"/>
      <c r="K22" s="41">
        <v>41659222.5</v>
      </c>
      <c r="L22" s="23"/>
      <c r="M22" s="24">
        <v>77504625.109999999</v>
      </c>
      <c r="N22" s="25"/>
      <c r="O22" s="25">
        <f>M22/K22*100</f>
        <v>186.04433894559602</v>
      </c>
    </row>
    <row r="23" spans="1:15" ht="38.25" customHeight="1" x14ac:dyDescent="0.25">
      <c r="A23" s="70"/>
      <c r="B23" s="71"/>
      <c r="C23" s="75"/>
      <c r="D23" s="75"/>
      <c r="E23" s="75"/>
      <c r="F23" s="71"/>
      <c r="G23" s="22" t="s">
        <v>24</v>
      </c>
      <c r="H23" s="41">
        <v>177140322</v>
      </c>
      <c r="I23" s="23">
        <v>63500</v>
      </c>
      <c r="J23" s="23">
        <v>15875</v>
      </c>
      <c r="K23" s="41">
        <v>44285080.5</v>
      </c>
      <c r="L23" s="23">
        <v>9866</v>
      </c>
      <c r="M23" s="24">
        <v>7621357.25</v>
      </c>
      <c r="N23" s="25">
        <f>L23/J23*100</f>
        <v>62.148031496062991</v>
      </c>
      <c r="O23" s="25">
        <f>M23/K23*100</f>
        <v>17.209762664877623</v>
      </c>
    </row>
    <row r="24" spans="1:15" ht="23.25" customHeight="1" x14ac:dyDescent="0.25">
      <c r="A24" s="86"/>
      <c r="B24" s="87"/>
      <c r="C24" s="38"/>
      <c r="D24" s="38"/>
      <c r="E24" s="38"/>
      <c r="F24" s="52"/>
      <c r="G24" s="52"/>
      <c r="H24" s="53">
        <f>H25</f>
        <v>10454747</v>
      </c>
      <c r="I24" s="54">
        <f>I25</f>
        <v>35</v>
      </c>
      <c r="J24" s="55"/>
      <c r="K24" s="53">
        <f>K25</f>
        <v>2613687</v>
      </c>
      <c r="L24" s="55"/>
      <c r="M24" s="53">
        <f>M25</f>
        <v>2370079.11</v>
      </c>
      <c r="N24" s="55"/>
      <c r="O24" s="55"/>
    </row>
    <row r="25" spans="1:15" ht="55.5" customHeight="1" x14ac:dyDescent="0.25">
      <c r="A25" s="57" t="s">
        <v>25</v>
      </c>
      <c r="B25" s="26" t="s">
        <v>26</v>
      </c>
      <c r="C25" s="21">
        <v>3</v>
      </c>
      <c r="D25" s="21">
        <v>3.3</v>
      </c>
      <c r="E25" s="21" t="s">
        <v>22</v>
      </c>
      <c r="F25" s="22" t="s">
        <v>82</v>
      </c>
      <c r="G25" s="22" t="s">
        <v>27</v>
      </c>
      <c r="H25" s="41">
        <v>10454747</v>
      </c>
      <c r="I25" s="27">
        <v>35</v>
      </c>
      <c r="J25" s="27">
        <v>6</v>
      </c>
      <c r="K25" s="41">
        <v>2613687</v>
      </c>
      <c r="L25" s="23">
        <v>3</v>
      </c>
      <c r="M25" s="28">
        <v>2370079.11</v>
      </c>
      <c r="N25" s="25">
        <f>L25/J25*100</f>
        <v>50</v>
      </c>
      <c r="O25" s="25">
        <f>M25/K25*100</f>
        <v>90.67953086961063</v>
      </c>
    </row>
    <row r="26" spans="1:15" ht="18.75" customHeight="1" x14ac:dyDescent="0.25">
      <c r="A26" s="51"/>
      <c r="B26" s="44"/>
      <c r="C26" s="38"/>
      <c r="D26" s="38"/>
      <c r="E26" s="38"/>
      <c r="F26" s="52"/>
      <c r="G26" s="52"/>
      <c r="H26" s="53">
        <f>H27</f>
        <v>9804005</v>
      </c>
      <c r="I26" s="54">
        <f>I27</f>
        <v>5</v>
      </c>
      <c r="J26" s="55"/>
      <c r="K26" s="53">
        <f>K27</f>
        <v>2451001</v>
      </c>
      <c r="L26" s="55"/>
      <c r="M26" s="58">
        <f>M27</f>
        <v>1681716.79</v>
      </c>
      <c r="N26" s="55"/>
      <c r="O26" s="55"/>
    </row>
    <row r="27" spans="1:15" ht="72.75" customHeight="1" x14ac:dyDescent="0.25">
      <c r="A27" s="57" t="s">
        <v>28</v>
      </c>
      <c r="B27" s="26" t="s">
        <v>29</v>
      </c>
      <c r="C27" s="21">
        <v>3</v>
      </c>
      <c r="D27" s="21">
        <v>3.3</v>
      </c>
      <c r="E27" s="21" t="s">
        <v>22</v>
      </c>
      <c r="F27" s="22" t="s">
        <v>30</v>
      </c>
      <c r="G27" s="22" t="s">
        <v>31</v>
      </c>
      <c r="H27" s="41">
        <v>9804005</v>
      </c>
      <c r="I27" s="27">
        <v>5</v>
      </c>
      <c r="J27" s="27">
        <v>1</v>
      </c>
      <c r="K27" s="41">
        <v>2451001</v>
      </c>
      <c r="L27" s="23">
        <v>0</v>
      </c>
      <c r="M27" s="29">
        <v>1681716.79</v>
      </c>
      <c r="N27" s="25">
        <f>L27/J27*100</f>
        <v>0</v>
      </c>
      <c r="O27" s="25">
        <f>M27/K27*100</f>
        <v>68.613468129959969</v>
      </c>
    </row>
    <row r="28" spans="1:15" ht="25.5" customHeight="1" x14ac:dyDescent="0.25">
      <c r="A28" s="51"/>
      <c r="B28" s="44"/>
      <c r="C28" s="38"/>
      <c r="D28" s="38"/>
      <c r="E28" s="38"/>
      <c r="F28" s="52"/>
      <c r="G28" s="52"/>
      <c r="H28" s="53">
        <f>H29+H30+H31+H32</f>
        <v>16868760</v>
      </c>
      <c r="I28" s="54">
        <f>I30+I31+I32</f>
        <v>7798</v>
      </c>
      <c r="J28" s="55"/>
      <c r="K28" s="53">
        <f>K29+K30+K31</f>
        <v>3691690</v>
      </c>
      <c r="L28" s="55"/>
      <c r="M28" s="53">
        <f>M29+M30+M31</f>
        <v>3625592.11</v>
      </c>
      <c r="N28" s="55"/>
      <c r="O28" s="55"/>
    </row>
    <row r="29" spans="1:15" ht="75.75" customHeight="1" x14ac:dyDescent="0.25">
      <c r="A29" s="70">
        <v>6810</v>
      </c>
      <c r="B29" s="71" t="s">
        <v>32</v>
      </c>
      <c r="C29" s="75">
        <v>3</v>
      </c>
      <c r="D29" s="75">
        <v>3.3</v>
      </c>
      <c r="E29" s="75" t="s">
        <v>22</v>
      </c>
      <c r="F29" s="71" t="s">
        <v>84</v>
      </c>
      <c r="G29" s="22" t="s">
        <v>33</v>
      </c>
      <c r="H29" s="42">
        <v>1500000</v>
      </c>
      <c r="I29" s="27">
        <v>2</v>
      </c>
      <c r="J29" s="23"/>
      <c r="K29" s="41">
        <v>375000</v>
      </c>
      <c r="L29" s="23"/>
      <c r="M29" s="24">
        <v>747684.5</v>
      </c>
      <c r="N29" s="25">
        <v>0</v>
      </c>
      <c r="O29" s="25">
        <f>M29/K29*100</f>
        <v>199.38253333333333</v>
      </c>
    </row>
    <row r="30" spans="1:15" ht="78.75" customHeight="1" x14ac:dyDescent="0.25">
      <c r="A30" s="70"/>
      <c r="B30" s="71"/>
      <c r="C30" s="75"/>
      <c r="D30" s="75"/>
      <c r="E30" s="75"/>
      <c r="F30" s="71"/>
      <c r="G30" s="22" t="s">
        <v>34</v>
      </c>
      <c r="H30" s="42">
        <v>3170000</v>
      </c>
      <c r="I30" s="27">
        <v>4798</v>
      </c>
      <c r="J30" s="27">
        <v>1150</v>
      </c>
      <c r="K30" s="41">
        <v>792500</v>
      </c>
      <c r="L30" s="23">
        <v>2637</v>
      </c>
      <c r="M30" s="24">
        <v>0</v>
      </c>
      <c r="N30" s="30">
        <f>L30/J30*100</f>
        <v>229.30434782608694</v>
      </c>
      <c r="O30" s="25">
        <f>M30/K30*100</f>
        <v>0</v>
      </c>
    </row>
    <row r="31" spans="1:15" ht="57" customHeight="1" x14ac:dyDescent="0.25">
      <c r="A31" s="70"/>
      <c r="B31" s="71"/>
      <c r="C31" s="75"/>
      <c r="D31" s="75"/>
      <c r="E31" s="75"/>
      <c r="F31" s="71"/>
      <c r="G31" s="22" t="s">
        <v>35</v>
      </c>
      <c r="H31" s="42">
        <v>10096760</v>
      </c>
      <c r="I31" s="27">
        <v>200</v>
      </c>
      <c r="J31" s="27">
        <v>50</v>
      </c>
      <c r="K31" s="41">
        <v>2524190</v>
      </c>
      <c r="L31" s="23">
        <v>68</v>
      </c>
      <c r="M31" s="24">
        <v>2877907.61</v>
      </c>
      <c r="N31" s="30">
        <f>L31/J31*100</f>
        <v>136</v>
      </c>
      <c r="O31" s="25">
        <f>M31/K31*100</f>
        <v>114.01311351364198</v>
      </c>
    </row>
    <row r="32" spans="1:15" ht="90" customHeight="1" x14ac:dyDescent="0.25">
      <c r="A32" s="57" t="s">
        <v>36</v>
      </c>
      <c r="B32" s="26" t="s">
        <v>37</v>
      </c>
      <c r="C32" s="21">
        <v>3</v>
      </c>
      <c r="D32" s="21">
        <v>3.3</v>
      </c>
      <c r="E32" s="21" t="s">
        <v>22</v>
      </c>
      <c r="F32" s="22" t="s">
        <v>85</v>
      </c>
      <c r="G32" s="22" t="s">
        <v>38</v>
      </c>
      <c r="H32" s="42">
        <v>2102000</v>
      </c>
      <c r="I32" s="27">
        <v>2800</v>
      </c>
      <c r="J32" s="27">
        <v>600</v>
      </c>
      <c r="K32" s="41">
        <v>525500</v>
      </c>
      <c r="L32" s="23">
        <v>562</v>
      </c>
      <c r="M32" s="31">
        <v>301288.02</v>
      </c>
      <c r="N32" s="30">
        <f>L32/J32*100</f>
        <v>93.666666666666671</v>
      </c>
      <c r="O32" s="25">
        <f>M32/K32*100</f>
        <v>57.333590865842055</v>
      </c>
    </row>
    <row r="33" spans="1:15" ht="26.25" customHeight="1" x14ac:dyDescent="0.25">
      <c r="A33" s="51"/>
      <c r="B33" s="44"/>
      <c r="C33" s="38"/>
      <c r="D33" s="38"/>
      <c r="E33" s="38"/>
      <c r="F33" s="52"/>
      <c r="G33" s="52"/>
      <c r="H33" s="53">
        <f>H34+H35</f>
        <v>4290661</v>
      </c>
      <c r="I33" s="54">
        <f>I34</f>
        <v>6500</v>
      </c>
      <c r="J33" s="55"/>
      <c r="K33" s="53">
        <f>K34+K35</f>
        <v>1072665.25</v>
      </c>
      <c r="L33" s="55"/>
      <c r="M33" s="53">
        <f>M34+M35</f>
        <v>885427.19999999995</v>
      </c>
      <c r="N33" s="55"/>
      <c r="O33" s="55"/>
    </row>
    <row r="34" spans="1:15" ht="75.75" customHeight="1" x14ac:dyDescent="0.25">
      <c r="A34" s="70" t="s">
        <v>39</v>
      </c>
      <c r="B34" s="71" t="s">
        <v>40</v>
      </c>
      <c r="C34" s="75">
        <v>3</v>
      </c>
      <c r="D34" s="75">
        <v>3.3</v>
      </c>
      <c r="E34" s="75" t="s">
        <v>22</v>
      </c>
      <c r="F34" s="71" t="s">
        <v>86</v>
      </c>
      <c r="G34" s="22" t="s">
        <v>41</v>
      </c>
      <c r="H34" s="42">
        <v>585825</v>
      </c>
      <c r="I34" s="85">
        <v>6500</v>
      </c>
      <c r="J34" s="85">
        <v>1300</v>
      </c>
      <c r="K34" s="41">
        <v>146456.25</v>
      </c>
      <c r="L34" s="23">
        <v>4563</v>
      </c>
      <c r="M34" s="25">
        <v>0</v>
      </c>
      <c r="N34" s="65">
        <f>L34/J34*100</f>
        <v>351</v>
      </c>
      <c r="O34" s="25">
        <f>M34/K34*100</f>
        <v>0</v>
      </c>
    </row>
    <row r="35" spans="1:15" ht="52.5" customHeight="1" x14ac:dyDescent="0.25">
      <c r="A35" s="70"/>
      <c r="B35" s="71"/>
      <c r="C35" s="75"/>
      <c r="D35" s="75"/>
      <c r="E35" s="75"/>
      <c r="F35" s="71"/>
      <c r="G35" s="22" t="s">
        <v>42</v>
      </c>
      <c r="H35" s="42">
        <v>3704836</v>
      </c>
      <c r="I35" s="85"/>
      <c r="J35" s="85"/>
      <c r="K35" s="41">
        <v>926209</v>
      </c>
      <c r="L35" s="23"/>
      <c r="M35" s="28">
        <v>885427.19999999995</v>
      </c>
      <c r="N35" s="65"/>
      <c r="O35" s="25">
        <f>M35/K35*100</f>
        <v>95.596911712151353</v>
      </c>
    </row>
    <row r="36" spans="1:15" ht="26.25" customHeight="1" x14ac:dyDescent="0.25">
      <c r="A36" s="81" t="s">
        <v>43</v>
      </c>
      <c r="B36" s="81"/>
      <c r="C36" s="81"/>
      <c r="D36" s="81"/>
      <c r="E36" s="81"/>
      <c r="F36" s="81"/>
      <c r="G36" s="81"/>
      <c r="H36" s="53">
        <f>H37+H38</f>
        <v>13629645</v>
      </c>
      <c r="I36" s="55">
        <f>I37+I40</f>
        <v>1225</v>
      </c>
      <c r="J36" s="55">
        <f>J37+J40</f>
        <v>1316</v>
      </c>
      <c r="K36" s="53">
        <f>K37+K38</f>
        <v>3407411.25</v>
      </c>
      <c r="L36" s="59"/>
      <c r="M36" s="60">
        <f>M37+M38</f>
        <v>2964629.02</v>
      </c>
      <c r="N36" s="59"/>
      <c r="O36" s="59"/>
    </row>
    <row r="37" spans="1:15" ht="75.75" customHeight="1" x14ac:dyDescent="0.25">
      <c r="A37" s="70">
        <v>6814</v>
      </c>
      <c r="B37" s="71" t="s">
        <v>44</v>
      </c>
      <c r="C37" s="75">
        <v>2</v>
      </c>
      <c r="D37" s="75">
        <v>2.2999999999999998</v>
      </c>
      <c r="E37" s="75" t="s">
        <v>45</v>
      </c>
      <c r="F37" s="71" t="s">
        <v>87</v>
      </c>
      <c r="G37" s="22" t="s">
        <v>46</v>
      </c>
      <c r="H37" s="42">
        <v>13014645</v>
      </c>
      <c r="I37" s="27"/>
      <c r="J37" s="33">
        <v>1110</v>
      </c>
      <c r="K37" s="41">
        <v>3316161.25</v>
      </c>
      <c r="L37" s="23">
        <v>1115</v>
      </c>
      <c r="M37" s="29">
        <v>2669628.65</v>
      </c>
      <c r="N37" s="34">
        <f>L37/J37*100</f>
        <v>100.45045045045045</v>
      </c>
      <c r="O37" s="25">
        <f>M37/K37*100</f>
        <v>80.503583774763669</v>
      </c>
    </row>
    <row r="38" spans="1:15" ht="59.25" customHeight="1" x14ac:dyDescent="0.25">
      <c r="A38" s="70"/>
      <c r="B38" s="71"/>
      <c r="C38" s="75"/>
      <c r="D38" s="75"/>
      <c r="E38" s="75"/>
      <c r="F38" s="71"/>
      <c r="G38" s="22" t="s">
        <v>47</v>
      </c>
      <c r="H38" s="42">
        <v>615000</v>
      </c>
      <c r="I38" s="27">
        <v>600</v>
      </c>
      <c r="J38" s="33">
        <v>1030</v>
      </c>
      <c r="K38" s="41">
        <v>91250</v>
      </c>
      <c r="L38" s="23">
        <v>1056</v>
      </c>
      <c r="M38" s="29">
        <v>295000.37</v>
      </c>
      <c r="N38" s="34">
        <f>L38/J38*100</f>
        <v>102.52427184466019</v>
      </c>
      <c r="O38" s="25">
        <f>M38/K38*100</f>
        <v>323.2880767123288</v>
      </c>
    </row>
    <row r="39" spans="1:15" ht="21.75" customHeight="1" x14ac:dyDescent="0.25">
      <c r="A39" s="51"/>
      <c r="B39" s="44"/>
      <c r="C39" s="38"/>
      <c r="D39" s="38"/>
      <c r="E39" s="38"/>
      <c r="F39" s="52"/>
      <c r="G39" s="52"/>
      <c r="H39" s="53">
        <f>H40</f>
        <v>1233000</v>
      </c>
      <c r="I39" s="55"/>
      <c r="J39" s="55"/>
      <c r="K39" s="53">
        <f>K40</f>
        <v>308250</v>
      </c>
      <c r="L39" s="59"/>
      <c r="M39" s="60">
        <f>M40</f>
        <v>49095.5</v>
      </c>
      <c r="N39" s="59"/>
      <c r="O39" s="59"/>
    </row>
    <row r="40" spans="1:15" ht="74.25" customHeight="1" x14ac:dyDescent="0.25">
      <c r="A40" s="57">
        <v>6813</v>
      </c>
      <c r="B40" s="26" t="s">
        <v>48</v>
      </c>
      <c r="C40" s="21">
        <v>2</v>
      </c>
      <c r="D40" s="21">
        <v>2.2999999999999998</v>
      </c>
      <c r="E40" s="21" t="s">
        <v>45</v>
      </c>
      <c r="F40" s="22" t="s">
        <v>86</v>
      </c>
      <c r="G40" s="22" t="s">
        <v>49</v>
      </c>
      <c r="H40" s="42">
        <v>1233000</v>
      </c>
      <c r="I40" s="27">
        <v>1225</v>
      </c>
      <c r="J40" s="27">
        <v>206</v>
      </c>
      <c r="K40" s="41">
        <v>308250</v>
      </c>
      <c r="L40" s="35">
        <v>1478</v>
      </c>
      <c r="M40" s="29">
        <v>49095.5</v>
      </c>
      <c r="N40" s="30">
        <f>L40/J40*100</f>
        <v>717.47572815533977</v>
      </c>
      <c r="O40" s="25">
        <f>M40/K40*100</f>
        <v>15.927169505271696</v>
      </c>
    </row>
    <row r="41" spans="1:15" ht="21" customHeight="1" x14ac:dyDescent="0.25">
      <c r="A41" s="91" t="s">
        <v>50</v>
      </c>
      <c r="B41" s="91"/>
      <c r="C41" s="91"/>
      <c r="D41" s="91"/>
      <c r="E41" s="91"/>
      <c r="F41" s="91"/>
      <c r="G41" s="91"/>
      <c r="H41" s="53">
        <f>H42+H46+H48+H58</f>
        <v>485484525</v>
      </c>
      <c r="I41" s="55">
        <f>SUM(I43:I47)</f>
        <v>4692</v>
      </c>
      <c r="J41" s="55">
        <f t="shared" ref="J41" si="0">J43+J45</f>
        <v>980</v>
      </c>
      <c r="K41" s="53">
        <f>K43+K45+K44</f>
        <v>80684831.75</v>
      </c>
      <c r="L41" s="59"/>
      <c r="M41" s="59"/>
      <c r="N41" s="59"/>
      <c r="O41" s="59"/>
    </row>
    <row r="42" spans="1:15" ht="21" customHeight="1" x14ac:dyDescent="0.25">
      <c r="A42" s="88"/>
      <c r="B42" s="89"/>
      <c r="C42" s="89"/>
      <c r="D42" s="89"/>
      <c r="E42" s="89"/>
      <c r="F42" s="89"/>
      <c r="G42" s="90"/>
      <c r="H42" s="62">
        <f>H43+H44+H45</f>
        <v>322739327</v>
      </c>
      <c r="I42" s="59"/>
      <c r="J42" s="59"/>
      <c r="K42" s="53">
        <f>K43+K45+K44</f>
        <v>80684831.75</v>
      </c>
      <c r="L42" s="59">
        <f>SUM(L43:L52)</f>
        <v>16071</v>
      </c>
      <c r="M42" s="59">
        <f>M43+M44+M45</f>
        <v>51281317.480000004</v>
      </c>
      <c r="N42" s="59">
        <f>SUM(N43:N53)</f>
        <v>224.19881646352235</v>
      </c>
      <c r="O42" s="59">
        <f>O43</f>
        <v>65.058242584271014</v>
      </c>
    </row>
    <row r="43" spans="1:15" s="5" customFormat="1" ht="69" customHeight="1" x14ac:dyDescent="0.25">
      <c r="A43" s="70" t="s">
        <v>51</v>
      </c>
      <c r="B43" s="71" t="s">
        <v>52</v>
      </c>
      <c r="C43" s="92">
        <v>3</v>
      </c>
      <c r="D43" s="92">
        <v>3.4</v>
      </c>
      <c r="E43" s="92" t="s">
        <v>53</v>
      </c>
      <c r="F43" s="71" t="s">
        <v>88</v>
      </c>
      <c r="G43" s="22" t="s">
        <v>54</v>
      </c>
      <c r="H43" s="42">
        <v>272716041</v>
      </c>
      <c r="I43" s="85">
        <v>4252</v>
      </c>
      <c r="J43" s="85">
        <v>800</v>
      </c>
      <c r="K43" s="41">
        <v>68179010.25</v>
      </c>
      <c r="L43" s="66">
        <v>46</v>
      </c>
      <c r="M43" s="24">
        <v>44356065.880000003</v>
      </c>
      <c r="N43" s="65">
        <f>L43/J43*100</f>
        <v>5.75</v>
      </c>
      <c r="O43" s="25">
        <f>M43/K43*100</f>
        <v>65.058242584271014</v>
      </c>
    </row>
    <row r="44" spans="1:15" s="5" customFormat="1" ht="85.5" customHeight="1" x14ac:dyDescent="0.25">
      <c r="A44" s="70"/>
      <c r="B44" s="71"/>
      <c r="C44" s="92"/>
      <c r="D44" s="92"/>
      <c r="E44" s="92"/>
      <c r="F44" s="71"/>
      <c r="G44" s="22" t="s">
        <v>80</v>
      </c>
      <c r="H44" s="42">
        <v>25587145</v>
      </c>
      <c r="I44" s="85"/>
      <c r="J44" s="85"/>
      <c r="K44" s="41">
        <v>6396786.25</v>
      </c>
      <c r="L44" s="66"/>
      <c r="M44" s="24"/>
      <c r="N44" s="65"/>
      <c r="O44" s="25">
        <f>M44/K44*100</f>
        <v>0</v>
      </c>
    </row>
    <row r="45" spans="1:15" s="5" customFormat="1" ht="45.75" customHeight="1" x14ac:dyDescent="0.25">
      <c r="A45" s="70"/>
      <c r="B45" s="71"/>
      <c r="C45" s="92"/>
      <c r="D45" s="92"/>
      <c r="E45" s="92"/>
      <c r="F45" s="71"/>
      <c r="G45" s="22" t="s">
        <v>55</v>
      </c>
      <c r="H45" s="42">
        <v>24436141</v>
      </c>
      <c r="I45" s="27">
        <v>180</v>
      </c>
      <c r="J45" s="27">
        <v>180</v>
      </c>
      <c r="K45" s="41">
        <v>6109035.25</v>
      </c>
      <c r="L45" s="23">
        <v>107</v>
      </c>
      <c r="M45" s="24">
        <v>6925251.5999999996</v>
      </c>
      <c r="N45" s="34">
        <f>L45/J45*100</f>
        <v>59.444444444444443</v>
      </c>
      <c r="O45" s="25">
        <f>M45/K45*100</f>
        <v>113.36080602906979</v>
      </c>
    </row>
    <row r="46" spans="1:15" s="5" customFormat="1" ht="22.5" customHeight="1" x14ac:dyDescent="0.25">
      <c r="A46" s="61"/>
      <c r="B46" s="61"/>
      <c r="C46" s="61"/>
      <c r="D46" s="61"/>
      <c r="E46" s="61"/>
      <c r="F46" s="61"/>
      <c r="G46" s="61"/>
      <c r="H46" s="53">
        <f>H47</f>
        <v>29689460</v>
      </c>
      <c r="I46" s="55"/>
      <c r="J46" s="55"/>
      <c r="K46" s="53">
        <f>K47</f>
        <v>7422365</v>
      </c>
      <c r="L46" s="59"/>
      <c r="M46" s="59">
        <f>M47</f>
        <v>4450246.2699999996</v>
      </c>
      <c r="N46" s="59"/>
      <c r="O46" s="59"/>
    </row>
    <row r="47" spans="1:15" ht="87" customHeight="1" x14ac:dyDescent="0.25">
      <c r="A47" s="57" t="s">
        <v>56</v>
      </c>
      <c r="B47" s="22" t="s">
        <v>57</v>
      </c>
      <c r="C47" s="21">
        <v>3</v>
      </c>
      <c r="D47" s="21">
        <v>3.4</v>
      </c>
      <c r="E47" s="21" t="s">
        <v>53</v>
      </c>
      <c r="F47" s="22" t="s">
        <v>89</v>
      </c>
      <c r="G47" s="22" t="s">
        <v>58</v>
      </c>
      <c r="H47" s="42">
        <v>29689460</v>
      </c>
      <c r="I47" s="27">
        <v>260</v>
      </c>
      <c r="J47" s="27">
        <v>20</v>
      </c>
      <c r="K47" s="41">
        <v>7422365</v>
      </c>
      <c r="L47" s="23">
        <v>16</v>
      </c>
      <c r="M47" s="29">
        <v>4450246.2699999996</v>
      </c>
      <c r="N47" s="34">
        <f>L47/J47*100</f>
        <v>80</v>
      </c>
      <c r="O47" s="25">
        <f>M47/K47*100</f>
        <v>59.957254460000279</v>
      </c>
    </row>
    <row r="48" spans="1:15" ht="24.75" customHeight="1" x14ac:dyDescent="0.25">
      <c r="A48" s="61"/>
      <c r="B48" s="61"/>
      <c r="C48" s="61"/>
      <c r="D48" s="61"/>
      <c r="E48" s="61"/>
      <c r="F48" s="61"/>
      <c r="G48" s="61"/>
      <c r="H48" s="53">
        <f>H49+H54+H55+H56+H57</f>
        <v>110671448</v>
      </c>
      <c r="I48" s="55"/>
      <c r="J48" s="55"/>
      <c r="K48" s="53">
        <f>K49+K54+K55+K56+K57</f>
        <v>27667862</v>
      </c>
      <c r="L48" s="59"/>
      <c r="M48" s="60">
        <f>M49+M54+M55+M56+M57</f>
        <v>11205547.689999999</v>
      </c>
      <c r="N48" s="59"/>
      <c r="O48" s="59"/>
    </row>
    <row r="49" spans="1:15" ht="45" customHeight="1" x14ac:dyDescent="0.25">
      <c r="A49" s="70" t="s">
        <v>59</v>
      </c>
      <c r="B49" s="71" t="s">
        <v>60</v>
      </c>
      <c r="C49" s="75">
        <v>3</v>
      </c>
      <c r="D49" s="75">
        <v>3.4</v>
      </c>
      <c r="E49" s="75" t="s">
        <v>53</v>
      </c>
      <c r="F49" s="71" t="s">
        <v>61</v>
      </c>
      <c r="G49" s="71" t="s">
        <v>62</v>
      </c>
      <c r="H49" s="84">
        <v>74460648</v>
      </c>
      <c r="I49" s="85">
        <v>100514</v>
      </c>
      <c r="J49" s="85">
        <v>20128</v>
      </c>
      <c r="K49" s="41">
        <v>18615162</v>
      </c>
      <c r="L49" s="66">
        <v>15902</v>
      </c>
      <c r="M49" s="28">
        <v>9457000.0399999991</v>
      </c>
      <c r="N49" s="67">
        <f>L49/J49*100</f>
        <v>79.004372019077906</v>
      </c>
      <c r="O49" s="25">
        <f>M49/K49*100</f>
        <v>50.802673863380818</v>
      </c>
    </row>
    <row r="50" spans="1:15" ht="12.75" hidden="1" customHeight="1" x14ac:dyDescent="0.25">
      <c r="A50" s="70"/>
      <c r="B50" s="71"/>
      <c r="C50" s="75"/>
      <c r="D50" s="75"/>
      <c r="E50" s="75"/>
      <c r="F50" s="71"/>
      <c r="G50" s="71"/>
      <c r="H50" s="84"/>
      <c r="I50" s="85"/>
      <c r="J50" s="85"/>
      <c r="K50" s="41"/>
      <c r="L50" s="66"/>
      <c r="M50" s="28"/>
      <c r="N50" s="67"/>
      <c r="O50" s="23"/>
    </row>
    <row r="51" spans="1:15" ht="9" hidden="1" customHeight="1" x14ac:dyDescent="0.25">
      <c r="A51" s="70"/>
      <c r="B51" s="71"/>
      <c r="C51" s="75"/>
      <c r="D51" s="75"/>
      <c r="E51" s="75"/>
      <c r="F51" s="71"/>
      <c r="G51" s="71"/>
      <c r="H51" s="84"/>
      <c r="I51" s="85"/>
      <c r="J51" s="85"/>
      <c r="K51" s="41"/>
      <c r="L51" s="66"/>
      <c r="M51" s="28"/>
      <c r="N51" s="67"/>
      <c r="O51" s="23"/>
    </row>
    <row r="52" spans="1:15" ht="56.25" hidden="1" customHeight="1" x14ac:dyDescent="0.25">
      <c r="A52" s="70"/>
      <c r="B52" s="71"/>
      <c r="C52" s="75"/>
      <c r="D52" s="75"/>
      <c r="E52" s="75"/>
      <c r="F52" s="71"/>
      <c r="G52" s="71"/>
      <c r="H52" s="84"/>
      <c r="I52" s="85"/>
      <c r="J52" s="85"/>
      <c r="K52" s="41"/>
      <c r="L52" s="66"/>
      <c r="M52" s="32">
        <f>M53</f>
        <v>1655773.33</v>
      </c>
      <c r="N52" s="67"/>
      <c r="O52" s="36" t="e">
        <f>O53</f>
        <v>#DIV/0!</v>
      </c>
    </row>
    <row r="53" spans="1:15" ht="3" hidden="1" customHeight="1" x14ac:dyDescent="0.25">
      <c r="A53" s="70"/>
      <c r="B53" s="71"/>
      <c r="C53" s="75"/>
      <c r="D53" s="75"/>
      <c r="E53" s="75"/>
      <c r="F53" s="71"/>
      <c r="G53" s="71"/>
      <c r="H53" s="84"/>
      <c r="I53" s="85"/>
      <c r="J53" s="85"/>
      <c r="K53" s="41"/>
      <c r="L53" s="66"/>
      <c r="M53" s="28">
        <v>1655773.33</v>
      </c>
      <c r="N53" s="67"/>
      <c r="O53" s="23" t="e">
        <f>M53/K53*100</f>
        <v>#DIV/0!</v>
      </c>
    </row>
    <row r="54" spans="1:15" ht="46.5" customHeight="1" x14ac:dyDescent="0.25">
      <c r="A54" s="70"/>
      <c r="B54" s="71"/>
      <c r="C54" s="75"/>
      <c r="D54" s="75"/>
      <c r="E54" s="75"/>
      <c r="F54" s="71"/>
      <c r="G54" s="22" t="s">
        <v>63</v>
      </c>
      <c r="H54" s="43">
        <v>1050000</v>
      </c>
      <c r="I54" s="85"/>
      <c r="J54" s="85"/>
      <c r="K54" s="41">
        <v>262500</v>
      </c>
      <c r="L54" s="66"/>
      <c r="M54" s="28">
        <v>1748547.65</v>
      </c>
      <c r="N54" s="67"/>
      <c r="O54" s="25">
        <f>M54/K54*100</f>
        <v>666.11339047619038</v>
      </c>
    </row>
    <row r="55" spans="1:15" ht="54.75" customHeight="1" x14ac:dyDescent="0.25">
      <c r="A55" s="70"/>
      <c r="B55" s="71"/>
      <c r="C55" s="75"/>
      <c r="D55" s="75"/>
      <c r="E55" s="75"/>
      <c r="F55" s="71"/>
      <c r="G55" s="22" t="s">
        <v>64</v>
      </c>
      <c r="H55" s="43">
        <v>28950000</v>
      </c>
      <c r="I55" s="85"/>
      <c r="J55" s="85"/>
      <c r="K55" s="41">
        <v>7237500</v>
      </c>
      <c r="L55" s="66"/>
      <c r="M55" s="28">
        <v>0</v>
      </c>
      <c r="N55" s="67"/>
      <c r="O55" s="25">
        <f>M55/K55*100</f>
        <v>0</v>
      </c>
    </row>
    <row r="56" spans="1:15" ht="54.75" customHeight="1" x14ac:dyDescent="0.25">
      <c r="A56" s="70"/>
      <c r="B56" s="71"/>
      <c r="C56" s="75"/>
      <c r="D56" s="75"/>
      <c r="E56" s="75"/>
      <c r="F56" s="71"/>
      <c r="G56" s="22" t="s">
        <v>65</v>
      </c>
      <c r="H56" s="43">
        <v>4370000</v>
      </c>
      <c r="I56" s="85"/>
      <c r="J56" s="85"/>
      <c r="K56" s="41">
        <v>1092500</v>
      </c>
      <c r="L56" s="66"/>
      <c r="M56" s="28">
        <v>0</v>
      </c>
      <c r="N56" s="67"/>
      <c r="O56" s="25">
        <f>M56/K56*100</f>
        <v>0</v>
      </c>
    </row>
    <row r="57" spans="1:15" ht="44.25" customHeight="1" x14ac:dyDescent="0.25">
      <c r="A57" s="70"/>
      <c r="B57" s="71"/>
      <c r="C57" s="75"/>
      <c r="D57" s="75"/>
      <c r="E57" s="75"/>
      <c r="F57" s="71"/>
      <c r="G57" s="22" t="s">
        <v>66</v>
      </c>
      <c r="H57" s="43">
        <v>1840800</v>
      </c>
      <c r="I57" s="85"/>
      <c r="J57" s="85"/>
      <c r="K57" s="41">
        <v>460200</v>
      </c>
      <c r="L57" s="66"/>
      <c r="M57" s="28">
        <v>0</v>
      </c>
      <c r="N57" s="67"/>
      <c r="O57" s="25">
        <f>M57/K57*100</f>
        <v>0</v>
      </c>
    </row>
    <row r="58" spans="1:15" ht="20.25" customHeight="1" x14ac:dyDescent="0.25">
      <c r="A58" s="81"/>
      <c r="B58" s="81"/>
      <c r="C58" s="81"/>
      <c r="D58" s="81"/>
      <c r="E58" s="81"/>
      <c r="F58" s="81"/>
      <c r="G58" s="81"/>
      <c r="H58" s="53">
        <f>H59</f>
        <v>22384290</v>
      </c>
      <c r="I58" s="55"/>
      <c r="J58" s="55"/>
      <c r="K58" s="53">
        <f>K59</f>
        <v>5596072.5</v>
      </c>
      <c r="L58" s="59"/>
      <c r="M58" s="59">
        <f>M59</f>
        <v>7545706.9299999997</v>
      </c>
      <c r="N58" s="59"/>
      <c r="O58" s="59"/>
    </row>
    <row r="59" spans="1:15" ht="69.75" customHeight="1" x14ac:dyDescent="0.25">
      <c r="A59" s="57" t="s">
        <v>67</v>
      </c>
      <c r="B59" s="22" t="s">
        <v>68</v>
      </c>
      <c r="C59" s="21">
        <v>3</v>
      </c>
      <c r="D59" s="21">
        <v>3.4</v>
      </c>
      <c r="E59" s="21" t="s">
        <v>53</v>
      </c>
      <c r="F59" s="22" t="s">
        <v>69</v>
      </c>
      <c r="G59" s="22" t="s">
        <v>70</v>
      </c>
      <c r="H59" s="42">
        <v>22384290</v>
      </c>
      <c r="I59" s="27">
        <v>5</v>
      </c>
      <c r="J59" s="35" t="s">
        <v>71</v>
      </c>
      <c r="K59" s="41">
        <v>5596072.5</v>
      </c>
      <c r="L59" s="23">
        <v>0</v>
      </c>
      <c r="M59" s="37">
        <v>7545706.9299999997</v>
      </c>
      <c r="N59" s="25">
        <v>0</v>
      </c>
      <c r="O59" s="25">
        <f>M59/K59*100</f>
        <v>134.83933472984847</v>
      </c>
    </row>
    <row r="60" spans="1:15" ht="26.25" customHeight="1" x14ac:dyDescent="0.25">
      <c r="A60" s="81" t="s">
        <v>72</v>
      </c>
      <c r="B60" s="81"/>
      <c r="C60" s="81"/>
      <c r="D60" s="81"/>
      <c r="E60" s="81"/>
      <c r="F60" s="81"/>
      <c r="G60" s="81"/>
      <c r="H60" s="53">
        <f>H21+H24+H26+H28+H33+H36+H39+H42+H46+H48+H58</f>
        <v>885542555</v>
      </c>
      <c r="I60" s="55"/>
      <c r="J60" s="55"/>
      <c r="K60" s="53">
        <f>K21+K24+K26+K28+K33+K36+K39+K42+K46+K48+K58</f>
        <v>220860138.75</v>
      </c>
      <c r="L60" s="59"/>
      <c r="M60" s="53">
        <f>M21+M24+M26+M28+M33+M36+M39+M42+M46+M48+M58+M32</f>
        <v>171486628.48000002</v>
      </c>
      <c r="N60" s="59">
        <v>295.13147202879554</v>
      </c>
      <c r="O60" s="59">
        <f>M60/K60*100</f>
        <v>77.644897558500702</v>
      </c>
    </row>
    <row r="61" spans="1:15" ht="45.75" customHeight="1" x14ac:dyDescent="0.25">
      <c r="A61" s="12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12"/>
      <c r="M61" s="12"/>
      <c r="N61" s="12"/>
      <c r="O61" s="12"/>
    </row>
    <row r="62" spans="1:15" x14ac:dyDescent="0.25">
      <c r="A62" s="11"/>
      <c r="B62" s="12"/>
      <c r="C62" s="12"/>
      <c r="D62" s="12"/>
      <c r="E62" s="12"/>
      <c r="F62" s="15"/>
      <c r="G62" s="15"/>
      <c r="H62" s="12"/>
      <c r="I62" s="13"/>
      <c r="J62" s="13"/>
      <c r="K62" s="12"/>
      <c r="L62" s="12"/>
      <c r="M62" s="12"/>
      <c r="N62" s="12"/>
      <c r="O62" s="12"/>
    </row>
    <row r="63" spans="1:15" x14ac:dyDescent="0.25">
      <c r="A63" s="11"/>
      <c r="B63" s="12"/>
      <c r="C63" s="12"/>
      <c r="D63" s="12"/>
      <c r="E63" s="12"/>
      <c r="F63" s="15"/>
      <c r="G63" s="15"/>
      <c r="H63" s="12"/>
      <c r="I63" s="13"/>
      <c r="J63" s="13"/>
      <c r="K63" s="13"/>
      <c r="L63" s="12"/>
      <c r="M63" s="12"/>
      <c r="N63" s="12"/>
      <c r="O63" s="12"/>
    </row>
    <row r="64" spans="1:15" x14ac:dyDescent="0.25">
      <c r="A64" s="12"/>
      <c r="B64" s="12"/>
      <c r="C64" s="12"/>
      <c r="D64" s="12"/>
      <c r="E64" s="12"/>
      <c r="F64" s="16"/>
      <c r="G64" s="16"/>
      <c r="H64" s="13"/>
      <c r="I64" s="13"/>
      <c r="J64" s="13"/>
      <c r="K64" s="13"/>
      <c r="L64" s="12"/>
      <c r="M64" s="12"/>
      <c r="N64" s="12"/>
      <c r="O64" s="12"/>
    </row>
    <row r="65" spans="1:15" x14ac:dyDescent="0.25">
      <c r="A65" s="12"/>
      <c r="B65" s="12"/>
      <c r="C65" s="12"/>
      <c r="D65" s="12"/>
      <c r="E65" s="12"/>
      <c r="F65" s="16"/>
      <c r="G65" s="16"/>
      <c r="H65" s="13"/>
      <c r="I65" s="12"/>
      <c r="J65" s="13"/>
      <c r="K65" s="13"/>
      <c r="L65" s="12"/>
      <c r="M65" s="12"/>
      <c r="N65" s="12"/>
      <c r="O65" s="12"/>
    </row>
    <row r="66" spans="1:15" x14ac:dyDescent="0.25">
      <c r="F66" s="17"/>
      <c r="G66" s="17"/>
      <c r="H66" s="10"/>
      <c r="I66" s="10"/>
      <c r="J66" s="83"/>
      <c r="K66" s="83"/>
    </row>
    <row r="67" spans="1:15" x14ac:dyDescent="0.25">
      <c r="B67" s="6"/>
      <c r="C67" s="6"/>
      <c r="D67" s="6"/>
      <c r="E67" s="2"/>
      <c r="F67" s="18"/>
      <c r="G67" s="18"/>
      <c r="H67" s="10"/>
      <c r="I67" s="10"/>
      <c r="J67" s="10"/>
      <c r="K67" s="7"/>
    </row>
    <row r="68" spans="1:15" x14ac:dyDescent="0.25">
      <c r="B68" s="6"/>
      <c r="C68" s="6"/>
      <c r="D68" s="6"/>
      <c r="E68" s="2"/>
      <c r="F68" s="18"/>
      <c r="G68" s="18"/>
      <c r="H68" s="3"/>
      <c r="I68" s="10"/>
      <c r="J68" s="10"/>
      <c r="K68" s="7"/>
    </row>
    <row r="69" spans="1:15" x14ac:dyDescent="0.25">
      <c r="B69" s="2"/>
      <c r="C69" s="2"/>
      <c r="D69" s="2"/>
      <c r="E69" s="2"/>
      <c r="F69" s="19"/>
      <c r="G69" s="19"/>
      <c r="H69" s="7"/>
      <c r="I69" s="10"/>
      <c r="J69" s="10"/>
      <c r="K69" s="7"/>
    </row>
    <row r="70" spans="1:15" x14ac:dyDescent="0.25">
      <c r="B70" s="8"/>
      <c r="C70" s="8"/>
      <c r="D70" s="8"/>
      <c r="E70" s="8"/>
      <c r="F70" s="20"/>
      <c r="G70" s="20"/>
      <c r="H70" s="9"/>
      <c r="I70" s="10"/>
      <c r="J70" s="9"/>
      <c r="K70" s="7"/>
    </row>
    <row r="71" spans="1:15" x14ac:dyDescent="0.25">
      <c r="F71" s="17"/>
      <c r="G71" s="17"/>
      <c r="H71" s="10"/>
      <c r="I71" s="10"/>
      <c r="J71" s="9"/>
      <c r="K71" s="7"/>
    </row>
    <row r="72" spans="1:15" x14ac:dyDescent="0.25">
      <c r="F72" s="17"/>
      <c r="G72" s="17"/>
      <c r="H72" s="10"/>
      <c r="I72" s="10"/>
      <c r="J72" s="9"/>
    </row>
    <row r="73" spans="1:15" x14ac:dyDescent="0.25">
      <c r="F73" s="17"/>
      <c r="G73" s="17"/>
      <c r="H73" s="10"/>
      <c r="I73" s="10"/>
      <c r="J73" s="9"/>
    </row>
    <row r="74" spans="1:15" x14ac:dyDescent="0.25">
      <c r="F74" s="17"/>
      <c r="G74" s="17"/>
      <c r="H74" s="10"/>
      <c r="I74" s="10"/>
      <c r="J74" s="9"/>
    </row>
    <row r="75" spans="1:15" x14ac:dyDescent="0.25">
      <c r="J75" s="9"/>
    </row>
    <row r="76" spans="1:15" x14ac:dyDescent="0.25">
      <c r="J76" s="9"/>
    </row>
    <row r="77" spans="1:15" x14ac:dyDescent="0.25">
      <c r="J77" s="9"/>
    </row>
    <row r="78" spans="1:15" x14ac:dyDescent="0.25">
      <c r="J78" s="9"/>
    </row>
    <row r="79" spans="1:15" x14ac:dyDescent="0.25">
      <c r="J79" s="9"/>
    </row>
    <row r="80" spans="1:15" x14ac:dyDescent="0.25">
      <c r="J80" s="9"/>
    </row>
    <row r="81" spans="10:11" x14ac:dyDescent="0.25">
      <c r="J81" s="9"/>
    </row>
    <row r="82" spans="10:11" x14ac:dyDescent="0.25">
      <c r="J82" s="9"/>
    </row>
    <row r="83" spans="10:11" x14ac:dyDescent="0.25">
      <c r="J83" s="9"/>
    </row>
    <row r="84" spans="10:11" x14ac:dyDescent="0.25">
      <c r="J84" s="9"/>
    </row>
    <row r="85" spans="10:11" x14ac:dyDescent="0.25">
      <c r="J85" s="9"/>
    </row>
    <row r="86" spans="10:11" x14ac:dyDescent="0.25">
      <c r="J86" s="9"/>
    </row>
    <row r="87" spans="10:11" x14ac:dyDescent="0.25">
      <c r="J87" s="9"/>
    </row>
    <row r="88" spans="10:11" x14ac:dyDescent="0.25">
      <c r="J88" s="4"/>
      <c r="K88" s="4"/>
    </row>
    <row r="89" spans="10:11" x14ac:dyDescent="0.25">
      <c r="J89" s="4"/>
    </row>
  </sheetData>
  <mergeCells count="83">
    <mergeCell ref="A24:B24"/>
    <mergeCell ref="A42:G42"/>
    <mergeCell ref="J43:J44"/>
    <mergeCell ref="A49:A57"/>
    <mergeCell ref="I34:I35"/>
    <mergeCell ref="J34:J35"/>
    <mergeCell ref="A41:G41"/>
    <mergeCell ref="A43:A45"/>
    <mergeCell ref="B43:B45"/>
    <mergeCell ref="C43:C45"/>
    <mergeCell ref="D43:D45"/>
    <mergeCell ref="E43:E45"/>
    <mergeCell ref="F43:F45"/>
    <mergeCell ref="I43:I44"/>
    <mergeCell ref="B61:K61"/>
    <mergeCell ref="J66:K66"/>
    <mergeCell ref="G49:G53"/>
    <mergeCell ref="H49:H53"/>
    <mergeCell ref="I49:I57"/>
    <mergeCell ref="J49:J57"/>
    <mergeCell ref="B49:B57"/>
    <mergeCell ref="C49:C57"/>
    <mergeCell ref="D49:D57"/>
    <mergeCell ref="E49:E57"/>
    <mergeCell ref="F49:F57"/>
    <mergeCell ref="A58:G58"/>
    <mergeCell ref="A60:G60"/>
    <mergeCell ref="F37:F38"/>
    <mergeCell ref="A36:G36"/>
    <mergeCell ref="A34:A35"/>
    <mergeCell ref="B34:B35"/>
    <mergeCell ref="C34:C35"/>
    <mergeCell ref="D34:D35"/>
    <mergeCell ref="E34:E35"/>
    <mergeCell ref="F34:F35"/>
    <mergeCell ref="A37:A38"/>
    <mergeCell ref="B37:B38"/>
    <mergeCell ref="C37:C38"/>
    <mergeCell ref="D37:D38"/>
    <mergeCell ref="E37:E38"/>
    <mergeCell ref="A29:A31"/>
    <mergeCell ref="B29:B31"/>
    <mergeCell ref="C29:C31"/>
    <mergeCell ref="D29:D31"/>
    <mergeCell ref="E29:E31"/>
    <mergeCell ref="F29:F31"/>
    <mergeCell ref="C19:E19"/>
    <mergeCell ref="F19:F20"/>
    <mergeCell ref="G19:G20"/>
    <mergeCell ref="H19:H20"/>
    <mergeCell ref="A5:K5"/>
    <mergeCell ref="A6:K6"/>
    <mergeCell ref="A7:K7"/>
    <mergeCell ref="A17:A20"/>
    <mergeCell ref="B17:I17"/>
    <mergeCell ref="J17:K17"/>
    <mergeCell ref="B18:G18"/>
    <mergeCell ref="B19:B20"/>
    <mergeCell ref="I19:I20"/>
    <mergeCell ref="J19:J20"/>
    <mergeCell ref="K19:K20"/>
    <mergeCell ref="A9:O9"/>
    <mergeCell ref="L19:L20"/>
    <mergeCell ref="M19:M20"/>
    <mergeCell ref="A8:O8"/>
    <mergeCell ref="A22:A23"/>
    <mergeCell ref="B22:B23"/>
    <mergeCell ref="J18:K18"/>
    <mergeCell ref="A11:O11"/>
    <mergeCell ref="A10:O10"/>
    <mergeCell ref="A12:O12"/>
    <mergeCell ref="L17:M17"/>
    <mergeCell ref="N17:O17"/>
    <mergeCell ref="L18:M18"/>
    <mergeCell ref="C22:C23"/>
    <mergeCell ref="D22:D23"/>
    <mergeCell ref="E22:E23"/>
    <mergeCell ref="F22:F23"/>
    <mergeCell ref="N34:N35"/>
    <mergeCell ref="L43:L44"/>
    <mergeCell ref="N43:N44"/>
    <mergeCell ref="L49:L57"/>
    <mergeCell ref="N49:N57"/>
  </mergeCells>
  <printOptions horizontalCentered="1"/>
  <pageMargins left="0.25" right="0.25" top="0.25" bottom="0.25" header="0" footer="0"/>
  <pageSetup paperSize="5" scale="65" orientation="landscape" r:id="rId1"/>
  <rowBreaks count="2" manualBreakCount="2">
    <brk id="31" max="14" man="1"/>
    <brk id="4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EJEC. FIS-FIN-ENE-MARZ-2024</vt:lpstr>
      <vt:lpstr>'EJEC. FIS-FIN-ENE-MARZ-2024'!Área_de_impresión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Burgos - Planifiacion</dc:creator>
  <cp:lastModifiedBy>Ada Ysabel Valenzuela Guerrero</cp:lastModifiedBy>
  <cp:lastPrinted>2024-04-22T15:30:16Z</cp:lastPrinted>
  <dcterms:created xsi:type="dcterms:W3CDTF">2024-03-04T12:17:36Z</dcterms:created>
  <dcterms:modified xsi:type="dcterms:W3CDTF">2024-04-22T15:41:54Z</dcterms:modified>
</cp:coreProperties>
</file>